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БЮДЖЕТ 2021 год\ПРОЕКТ бюджета на 2021год и плановый период до 2023г\Проект бюджета 2021- 2023 на область\"/>
    </mc:Choice>
  </mc:AlternateContent>
  <bookViews>
    <workbookView xWindow="480" yWindow="45" windowWidth="11325" windowHeight="9885"/>
  </bookViews>
  <sheets>
    <sheet name="1-й год" sheetId="3" r:id="rId1"/>
  </sheets>
  <definedNames>
    <definedName name="_xlnm.Print_Titles" localSheetId="0">'1-й год'!$9:$9</definedName>
  </definedNames>
  <calcPr calcId="162913"/>
</workbook>
</file>

<file path=xl/calcChain.xml><?xml version="1.0" encoding="utf-8"?>
<calcChain xmlns="http://schemas.openxmlformats.org/spreadsheetml/2006/main">
  <c r="H12" i="3" l="1"/>
  <c r="G12" i="3"/>
  <c r="F12" i="3"/>
  <c r="J33" i="3" l="1"/>
  <c r="E48" i="3" l="1"/>
  <c r="E45" i="3"/>
  <c r="E42" i="3"/>
  <c r="E38" i="3"/>
  <c r="E33" i="3"/>
  <c r="E31" i="3"/>
  <c r="E26" i="3"/>
  <c r="E17" i="3"/>
  <c r="E11" i="3"/>
  <c r="E12" i="3" s="1"/>
  <c r="E10" i="3" l="1"/>
  <c r="H48" i="3"/>
  <c r="G48" i="3"/>
  <c r="H17" i="3"/>
  <c r="I17" i="3"/>
  <c r="G17" i="3"/>
  <c r="F17" i="3"/>
  <c r="G26" i="3" l="1"/>
  <c r="H26" i="3"/>
  <c r="F26" i="3"/>
  <c r="G38" i="3"/>
  <c r="H38" i="3"/>
  <c r="F38" i="3"/>
  <c r="C53" i="3" l="1"/>
  <c r="C34" i="3"/>
  <c r="C48" i="3" l="1"/>
  <c r="C45" i="3"/>
  <c r="C42" i="3"/>
  <c r="C38" i="3"/>
  <c r="C33" i="3"/>
  <c r="C31" i="3"/>
  <c r="C26" i="3"/>
  <c r="C17" i="3"/>
  <c r="C13" i="3"/>
  <c r="C12" i="3" s="1"/>
  <c r="C11" i="3" l="1"/>
  <c r="C10" i="3" s="1"/>
  <c r="I61" i="3" l="1"/>
  <c r="F33" i="3" l="1"/>
  <c r="F48" i="3" l="1"/>
  <c r="H42" i="3" l="1"/>
  <c r="G42" i="3"/>
  <c r="F42" i="3"/>
  <c r="F10" i="3" s="1"/>
  <c r="G45" i="3" l="1"/>
  <c r="H45" i="3"/>
  <c r="G33" i="3"/>
  <c r="H33" i="3"/>
  <c r="G31" i="3"/>
  <c r="H31" i="3"/>
  <c r="G11" i="3"/>
  <c r="H11" i="3"/>
  <c r="H10" i="3" l="1"/>
  <c r="G10" i="3"/>
  <c r="F45" i="3"/>
  <c r="F31" i="3"/>
  <c r="F11" i="3"/>
</calcChain>
</file>

<file path=xl/sharedStrings.xml><?xml version="1.0" encoding="utf-8"?>
<sst xmlns="http://schemas.openxmlformats.org/spreadsheetml/2006/main" count="153" uniqueCount="146">
  <si>
    <t>1</t>
  </si>
  <si>
    <t>3</t>
  </si>
  <si>
    <t>6</t>
  </si>
  <si>
    <t>7</t>
  </si>
  <si>
    <t>8</t>
  </si>
  <si>
    <t>Наименование кода поступлений в бюджет, группы, подгруппы, статьи, подстатьи, элемента, подвида доходов, классификации операций сектора государственного управления</t>
  </si>
  <si>
    <t>ДОХОДЫ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</si>
  <si>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</si>
  <si>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</si>
  <si>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</si>
  <si>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НАЛОГОВЫЕ И НЕНАЛОГОВЫЕ ДОХОДЫ </t>
  </si>
  <si>
    <t>1 00 00000 00 0000 000</t>
  </si>
  <si>
    <t>Код бюджетной классификации</t>
  </si>
  <si>
    <t>2</t>
  </si>
  <si>
    <t>Приложение № 1</t>
  </si>
  <si>
    <t>Совета народных  депутатов</t>
  </si>
  <si>
    <t>1 05 02010 02 1000 110</t>
  </si>
  <si>
    <t>1 05 03010 01 1000 110</t>
  </si>
  <si>
    <t>1 08 03010 01 1000 110</t>
  </si>
  <si>
    <t>1 11 05025 05 0000 120</t>
  </si>
  <si>
    <t>1 11 05013 13 0000 120</t>
  </si>
  <si>
    <t>1 11 09045 05 0000 120</t>
  </si>
  <si>
    <t>1 12 01010 01 6000 120</t>
  </si>
  <si>
    <t>1 12 01030 01 6000 120</t>
  </si>
  <si>
    <t>1 12 01040 01 6000 120</t>
  </si>
  <si>
    <t>1 14 06013 13 0000 430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</si>
  <si>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</si>
  <si>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(тыс.рублей)</t>
  </si>
  <si>
    <t>НАЛОГИ НА ПРИБЫЛЬ, ДОХОДЫ</t>
  </si>
  <si>
    <t>Налог на доходы физических лиц</t>
  </si>
  <si>
    <t>1 01 00000 00 0000 000</t>
  </si>
  <si>
    <t>1 01 02000 01 0000 000</t>
  </si>
  <si>
    <t>1 05 00000 00 0000 000</t>
  </si>
  <si>
    <t>1 08 00000 00 0000 000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</si>
  <si>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</si>
  <si>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</si>
  <si>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</si>
  <si>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1 12 00000 00 0000 000</t>
  </si>
  <si>
    <t>ПЛАТЕЖИ ПРИ ПОЛЬЗОВАНИИ ПРИРОДНЫМИ РЕСУРСАМИ</t>
  </si>
  <si>
    <t>ДОХОДЫ ОТ ПРОДАЖИ МАТЕРИАЛЬНЫХ И НЕМАТЕРИАЛЬНЫХ АКТИВОВ</t>
  </si>
  <si>
    <t>1 14 00000 00 0000 000</t>
  </si>
  <si>
    <t>ШТРАФЫ, САНКЦИИ, ВОЗМЕЩЕНИЕ УЩЕРБА</t>
  </si>
  <si>
    <t>1 16 00000 00 0000 000</t>
  </si>
  <si>
    <t>НАЛОГИ НА СОВОКУПНЫЙ ДОХОД</t>
  </si>
  <si>
    <t>Плановый период</t>
  </si>
  <si>
    <t>Наименование кода поступлений в бюджет доходов</t>
  </si>
  <si>
    <t>1 13 00000 00 0000 000</t>
  </si>
  <si>
    <t>ДОХОДЫ ОТ ОКАЗАНИЯ ПЛАТНЫХ УСЛУГ (РАБОТ) И КОМПЕНСАЦИИ ЗАТРАТ ГОСУДАРСТВА</t>
  </si>
  <si>
    <t>Прочие доходы от оказания платных услуг (работ) получателями средств бюджетов муниципальных районов</t>
  </si>
  <si>
    <t>Прочие доходы от компенсации затрат бюджетов муниципальных районов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</si>
  <si>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</si>
  <si>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</si>
  <si>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</si>
  <si>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</si>
  <si>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</si>
  <si>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</si>
  <si>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1 05 04020 02 1000 110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</si>
  <si>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</si>
  <si>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отмененному)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</si>
  <si>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</si>
  <si>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</si>
  <si>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</si>
  <si>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НАЛОГИ  НА ТОВАРЫ (РАБОТЫ, УСЛУГИ) РЕАЛИЗУЕМЫЕ НА ТЕРРИТОРИИ РОССИЙСКОЙ ФЕДЕРАЦИИ</t>
  </si>
  <si>
    <t>1 03 00000 00 0000 000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</si>
  <si>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</si>
  <si>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от ___________ № _____</t>
  </si>
  <si>
    <t>1 13 01995 05 0000 130</t>
  </si>
  <si>
    <t>1 13 02995 05 0000 130</t>
  </si>
  <si>
    <t>1 11 05013 05 0000 120</t>
  </si>
  <si>
    <t>2017 год</t>
  </si>
  <si>
    <t>2021 год</t>
  </si>
  <si>
    <t>2022 год</t>
  </si>
  <si>
    <t>Налог, взимаемый в связи с применением упрощенной системы налогообложения</t>
  </si>
  <si>
    <t xml:space="preserve"> 1 05 01000 00 0000 110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</si>
  <si>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</si>
  <si>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1 14 06013 05 0000 430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</si>
  <si>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</si>
  <si>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>1 03 02232 01 0000 110</t>
  </si>
  <si>
    <t>1 03 02231 01 0000 000</t>
  </si>
  <si>
    <t>1 03 02241 01 0000 000</t>
  </si>
  <si>
    <t>1 03 02251 01 0000 000</t>
  </si>
  <si>
    <t>1 03 02261 01 0000 000</t>
  </si>
  <si>
    <t>1 03 02242 01 0000 110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</si>
  <si>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</si>
  <si>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>1 03 02252 01 0000 110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</si>
  <si>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</si>
  <si>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>1 03 02262 01 0000 110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</si>
  <si>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</si>
  <si>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>2019 год</t>
  </si>
  <si>
    <t>27,0</t>
  </si>
  <si>
    <t>5146,2</t>
  </si>
  <si>
    <t>778,4</t>
  </si>
  <si>
    <t>0,0</t>
  </si>
  <si>
    <t>813,0</t>
  </si>
  <si>
    <t>6064,0</t>
  </si>
  <si>
    <t>2682,0</t>
  </si>
  <si>
    <t>102,0</t>
  </si>
  <si>
    <t>1942,0</t>
  </si>
  <si>
    <t>736,4</t>
  </si>
  <si>
    <t>255,9</t>
  </si>
  <si>
    <t>1174,7</t>
  </si>
  <si>
    <t>33500,0</t>
  </si>
  <si>
    <t>50,0</t>
  </si>
  <si>
    <t>0,2</t>
  </si>
  <si>
    <t>1,0</t>
  </si>
  <si>
    <t>133,3</t>
  </si>
  <si>
    <t>0,5</t>
  </si>
  <si>
    <t>15,0</t>
  </si>
  <si>
    <t>322,6</t>
  </si>
  <si>
    <t>125,7</t>
  </si>
  <si>
    <t>80,0</t>
  </si>
  <si>
    <t>3,0</t>
  </si>
  <si>
    <t>Прогнозируемые объемы налоговых и неналоговых доходов районного бюджета  по кодам видов и подвидов доходов на 2021 год и плановый период 2022 и 2023 годов</t>
  </si>
  <si>
    <t>2023 год</t>
  </si>
  <si>
    <t>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</si>
  <si>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</si>
  <si>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</si>
  <si>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</si>
  <si>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</si>
  <si>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</si>
  <si>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</si>
  <si>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</si>
  <si>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</si>
  <si>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</si>
  <si>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</si>
  <si>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</si>
  <si>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</si>
  <si>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</si>
  <si>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</si>
  <si>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</si>
  <si>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1 16 07000 01 0000 140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</si>
  <si>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</si>
  <si>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</si>
  <si>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</si>
  <si>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</si>
  <si>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</si>
  <si>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</si>
  <si>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</si>
  <si>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</si>
  <si>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</si>
  <si>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</si>
  <si>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</si>
  <si>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</si>
  <si>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</si>
  <si>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,</t>
  </si>
  <si>
    <t>к решению Серышевского районного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</si>
</sst>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?"/>
    <numFmt numFmtId="165" formatCode="#,##0.0"/>
  </numFmts>
  <fonts count="10" x14ac:knownFonts="1">
    <font>
      <sz val="10"/>
      <name val="Arial Cyr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sz val="10"/>
      <color rgb="FF002060"/>
      <name val="Arial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164" fontId="2" fillId="0" borderId="0" xfId="0" applyNumberFormat="1" applyFont="1" applyFill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6" fillId="0" borderId="0" xfId="0" applyNumberFormat="1" applyFont="1" applyFill="1" applyAlignment="1">
      <alignment horizontal="right" vertical="center" wrapText="1"/>
    </xf>
    <xf numFmtId="164" fontId="3" fillId="0" borderId="0" xfId="0" applyNumberFormat="1" applyFont="1" applyFill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justify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3" fontId="2" fillId="0" borderId="2" xfId="1" applyFont="1" applyFill="1" applyBorder="1" applyAlignment="1">
      <alignment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justify" vertical="center" wrapText="1"/>
    </xf>
    <xf numFmtId="165" fontId="7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justify" vertical="center" wrapText="1"/>
    </xf>
    <xf numFmtId="164" fontId="3" fillId="0" borderId="2" xfId="0" applyNumberFormat="1" applyFont="1" applyFill="1" applyBorder="1" applyAlignment="1">
      <alignment horizontal="justify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3" fontId="3" fillId="0" borderId="2" xfId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justify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3" fontId="1" fillId="0" borderId="2" xfId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justify" vertical="top" wrapText="1"/>
    </xf>
    <xf numFmtId="164" fontId="1" fillId="0" borderId="2" xfId="0" applyNumberFormat="1" applyFont="1" applyFill="1" applyBorder="1" applyAlignment="1">
      <alignment horizontal="center" vertical="center" wrapText="1"/>
    </xf>
    <xf numFmtId="43" fontId="3" fillId="0" borderId="0" xfId="1" applyFont="1" applyFill="1"/>
    <xf numFmtId="0" fontId="3" fillId="0" borderId="3" xfId="0" applyFont="1" applyFill="1" applyBorder="1" applyAlignment="1">
      <alignment vertical="top"/>
    </xf>
    <xf numFmtId="0" fontId="3" fillId="0" borderId="3" xfId="0" applyFont="1" applyFill="1" applyBorder="1"/>
    <xf numFmtId="0" fontId="6" fillId="0" borderId="3" xfId="0" applyFont="1" applyFill="1" applyBorder="1"/>
    <xf numFmtId="43" fontId="3" fillId="0" borderId="3" xfId="1" applyFont="1" applyFill="1" applyBorder="1" applyAlignment="1">
      <alignment horizontal="center"/>
    </xf>
    <xf numFmtId="165" fontId="6" fillId="0" borderId="0" xfId="0" applyNumberFormat="1" applyFont="1" applyFill="1"/>
    <xf numFmtId="165" fontId="3" fillId="0" borderId="0" xfId="0" applyNumberFormat="1" applyFont="1" applyFill="1"/>
    <xf numFmtId="0" fontId="6" fillId="0" borderId="0" xfId="0" applyFont="1" applyFill="1"/>
    <xf numFmtId="164" fontId="1" fillId="2" borderId="2" xfId="0" applyNumberFormat="1" applyFont="1" applyFill="1" applyBorder="1" applyAlignment="1">
      <alignment horizontal="justify" vertical="top" wrapText="1"/>
    </xf>
    <xf numFmtId="49" fontId="3" fillId="2" borderId="2" xfId="0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vertical="center" wrapText="1"/>
    </xf>
    <xf numFmtId="165" fontId="3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164" fontId="1" fillId="2" borderId="1" xfId="0" applyNumberFormat="1" applyFont="1" applyFill="1" applyBorder="1" applyAlignment="1">
      <alignment horizontal="justify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43" fontId="1" fillId="2" borderId="2" xfId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justify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justify" vertical="center" wrapText="1"/>
    </xf>
    <xf numFmtId="164" fontId="4" fillId="2" borderId="2" xfId="0" applyNumberFormat="1" applyFont="1" applyFill="1" applyBorder="1" applyAlignment="1">
      <alignment horizontal="justify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left" vertical="top" wrapText="1"/>
    </xf>
    <xf numFmtId="43" fontId="3" fillId="2" borderId="0" xfId="1" applyFont="1" applyFill="1"/>
    <xf numFmtId="164" fontId="2" fillId="0" borderId="0" xfId="0" applyNumberFormat="1" applyFont="1" applyFill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abSelected="1" zoomScale="70" zoomScaleNormal="70" zoomScalePageLayoutView="55" workbookViewId="0">
      <selection activeCell="F4" sqref="F4"/>
    </sheetView>
  </sheetViews>
  <sheetFormatPr defaultColWidth="8.85546875" defaultRowHeight="18.75" x14ac:dyDescent="0.3"/>
  <cols>
    <col min="1" max="1" width="84" style="4" customWidth="1"/>
    <col min="2" max="2" width="35.5703125" style="5" customWidth="1"/>
    <col min="3" max="3" width="32.140625" style="48" hidden="1" customWidth="1"/>
    <col min="4" max="4" width="35.5703125" style="5" hidden="1" customWidth="1"/>
    <col min="5" max="5" width="20.7109375" style="5" hidden="1" customWidth="1"/>
    <col min="6" max="6" width="32.140625" style="5" customWidth="1"/>
    <col min="7" max="7" width="29.42578125" style="5" customWidth="1"/>
    <col min="8" max="8" width="32.85546875" style="5" customWidth="1"/>
    <col min="9" max="9" width="80.7109375" style="5" hidden="1" customWidth="1"/>
    <col min="10" max="10" width="18.28515625" style="5" hidden="1" customWidth="1"/>
    <col min="11" max="11" width="15.140625" style="5" customWidth="1"/>
    <col min="12" max="13" width="16.42578125" style="5" customWidth="1"/>
    <col min="14" max="16384" width="8.85546875" style="5"/>
  </cols>
  <sheetData>
    <row r="1" spans="1:9" ht="20.25" customHeight="1" x14ac:dyDescent="0.3">
      <c r="C1" s="2"/>
      <c r="F1" s="1"/>
      <c r="G1" s="1" t="s">
        <v>14</v>
      </c>
    </row>
    <row r="2" spans="1:9" ht="18.75" customHeight="1" x14ac:dyDescent="0.3">
      <c r="C2" s="2"/>
      <c r="F2" s="1"/>
      <c r="G2" s="1" t="s">
        <v>145</v>
      </c>
    </row>
    <row r="3" spans="1:9" ht="18" customHeight="1" x14ac:dyDescent="0.3">
      <c r="C3" s="2"/>
      <c r="F3" s="1"/>
      <c r="G3" s="1" t="s">
        <v>15</v>
      </c>
    </row>
    <row r="4" spans="1:9" ht="36.75" customHeight="1" x14ac:dyDescent="0.3">
      <c r="C4" s="2"/>
      <c r="F4" s="1"/>
      <c r="G4" s="1" t="s">
        <v>65</v>
      </c>
    </row>
    <row r="5" spans="1:9" ht="48" customHeight="1" x14ac:dyDescent="0.3">
      <c r="A5" s="78" t="s">
        <v>112</v>
      </c>
      <c r="B5" s="78"/>
      <c r="C5" s="78"/>
      <c r="D5" s="78"/>
      <c r="E5" s="78"/>
      <c r="F5" s="78"/>
      <c r="G5" s="78"/>
      <c r="H5" s="78"/>
    </row>
    <row r="6" spans="1:9" ht="20.25" customHeight="1" x14ac:dyDescent="0.3">
      <c r="A6" s="6"/>
      <c r="B6" s="7"/>
      <c r="C6" s="8"/>
      <c r="D6" s="7"/>
      <c r="E6" s="7"/>
      <c r="F6" s="9"/>
      <c r="G6" s="7"/>
      <c r="H6" s="9" t="s">
        <v>27</v>
      </c>
    </row>
    <row r="7" spans="1:9" ht="20.25" customHeight="1" x14ac:dyDescent="0.3">
      <c r="A7" s="79" t="s">
        <v>45</v>
      </c>
      <c r="B7" s="81" t="s">
        <v>12</v>
      </c>
      <c r="C7" s="85" t="s">
        <v>69</v>
      </c>
      <c r="D7" s="10"/>
      <c r="E7" s="79" t="s">
        <v>88</v>
      </c>
      <c r="F7" s="81" t="s">
        <v>70</v>
      </c>
      <c r="G7" s="84" t="s">
        <v>44</v>
      </c>
      <c r="H7" s="82"/>
    </row>
    <row r="8" spans="1:9" ht="24" customHeight="1" x14ac:dyDescent="0.3">
      <c r="A8" s="80"/>
      <c r="B8" s="82"/>
      <c r="C8" s="86"/>
      <c r="D8" s="11"/>
      <c r="E8" s="87"/>
      <c r="F8" s="83"/>
      <c r="G8" s="10" t="s">
        <v>71</v>
      </c>
      <c r="H8" s="10" t="s">
        <v>113</v>
      </c>
      <c r="I8" s="12" t="s">
        <v>5</v>
      </c>
    </row>
    <row r="9" spans="1:9" x14ac:dyDescent="0.3">
      <c r="A9" s="13" t="s">
        <v>0</v>
      </c>
      <c r="B9" s="14" t="s">
        <v>13</v>
      </c>
      <c r="C9" s="15" t="s">
        <v>1</v>
      </c>
      <c r="D9" s="14"/>
      <c r="E9" s="16"/>
      <c r="F9" s="14" t="s">
        <v>1</v>
      </c>
      <c r="G9" s="17" t="s">
        <v>2</v>
      </c>
      <c r="H9" s="17" t="s">
        <v>3</v>
      </c>
      <c r="I9" s="17" t="s">
        <v>4</v>
      </c>
    </row>
    <row r="10" spans="1:9" x14ac:dyDescent="0.3">
      <c r="A10" s="18" t="s">
        <v>10</v>
      </c>
      <c r="B10" s="19" t="s">
        <v>11</v>
      </c>
      <c r="C10" s="20" t="e">
        <f>C11+C26+C31+C33+C38+C45+C48+C42+C17</f>
        <v>#REF!</v>
      </c>
      <c r="D10" s="21"/>
      <c r="E10" s="22" t="e">
        <f>E11+E17+E26+E31+E33+E38+E42+E45+E48</f>
        <v>#REF!</v>
      </c>
      <c r="F10" s="23">
        <f>F11+F17+F26+F31+F33+F38+F42+F45+F48</f>
        <v>213609.38</v>
      </c>
      <c r="G10" s="23">
        <f>G11+G17+G26+G31+G33+G38+G42+G45+G48</f>
        <v>215818.13500000001</v>
      </c>
      <c r="H10" s="23">
        <f>H11+H17+H26+H31+H33+H38+H42+H45+H48</f>
        <v>215824.64000000001</v>
      </c>
      <c r="I10" s="24" t="s">
        <v>6</v>
      </c>
    </row>
    <row r="11" spans="1:9" s="55" customFormat="1" x14ac:dyDescent="0.3">
      <c r="A11" s="64" t="s">
        <v>28</v>
      </c>
      <c r="B11" s="65" t="s">
        <v>30</v>
      </c>
      <c r="C11" s="66">
        <f>C13+C14+C15+C16</f>
        <v>110900.00274120829</v>
      </c>
      <c r="D11" s="67"/>
      <c r="E11" s="68">
        <f>E13+E14+E15+E16</f>
        <v>118737.1</v>
      </c>
      <c r="F11" s="69">
        <f>F13+F14+F15+F16</f>
        <v>166442</v>
      </c>
      <c r="G11" s="69">
        <f t="shared" ref="G11:H11" si="0">G13+G14+G15+G16</f>
        <v>166442</v>
      </c>
      <c r="H11" s="69">
        <f t="shared" si="0"/>
        <v>166442</v>
      </c>
      <c r="I11" s="70"/>
    </row>
    <row r="12" spans="1:9" x14ac:dyDescent="0.3">
      <c r="A12" s="27" t="s">
        <v>29</v>
      </c>
      <c r="B12" s="28" t="s">
        <v>31</v>
      </c>
      <c r="C12" s="29">
        <f>C13+C14+C15+C16</f>
        <v>110900.00274120829</v>
      </c>
      <c r="D12" s="30"/>
      <c r="E12" s="31">
        <f>E11</f>
        <v>118737.1</v>
      </c>
      <c r="F12" s="3">
        <f>F13+F14+F15+F16</f>
        <v>166442</v>
      </c>
      <c r="G12" s="3">
        <f>G13+G14+G15+G16</f>
        <v>166442</v>
      </c>
      <c r="H12" s="3">
        <f>H13+H14+H15+H16</f>
        <v>166442</v>
      </c>
      <c r="I12" s="26"/>
    </row>
    <row r="13" spans="1:9" s="55" customFormat="1" ht="83.25" customHeight="1" x14ac:dyDescent="0.3">
      <c r="A13" s="56" t="s">
        <v>137</v>
      </c>
      <c r="B13" s="60" t="s">
        <v>136</v>
      </c>
      <c r="C13" s="61">
        <f>110099+115.9</f>
        <v>110214.9</v>
      </c>
      <c r="D13" s="54"/>
      <c r="E13" s="63">
        <v>117908.3</v>
      </c>
      <c r="F13" s="59">
        <v>165302</v>
      </c>
      <c r="G13" s="59">
        <v>165302</v>
      </c>
      <c r="H13" s="59">
        <v>165302</v>
      </c>
      <c r="I13" s="60"/>
    </row>
    <row r="14" spans="1:9" s="55" customFormat="1" ht="122.25" customHeight="1" x14ac:dyDescent="0.3">
      <c r="A14" s="56" t="s">
        <v>139</v>
      </c>
      <c r="B14" s="60" t="s">
        <v>138</v>
      </c>
      <c r="C14" s="61">
        <v>353.9</v>
      </c>
      <c r="D14" s="54"/>
      <c r="E14" s="63">
        <v>404.5</v>
      </c>
      <c r="F14" s="59">
        <v>630</v>
      </c>
      <c r="G14" s="59">
        <v>630</v>
      </c>
      <c r="H14" s="59">
        <v>630</v>
      </c>
      <c r="I14" s="60"/>
    </row>
    <row r="15" spans="1:9" s="55" customFormat="1" ht="62.25" customHeight="1" x14ac:dyDescent="0.3">
      <c r="A15" s="56" t="s">
        <v>141</v>
      </c>
      <c r="B15" s="60" t="s">
        <v>140</v>
      </c>
      <c r="C15" s="61">
        <v>99</v>
      </c>
      <c r="D15" s="54"/>
      <c r="E15" s="63">
        <v>102.1</v>
      </c>
      <c r="F15" s="59">
        <v>430</v>
      </c>
      <c r="G15" s="59">
        <v>430</v>
      </c>
      <c r="H15" s="59">
        <v>430</v>
      </c>
      <c r="I15" s="62"/>
    </row>
    <row r="16" spans="1:9" s="55" customFormat="1" ht="93.75" customHeight="1" x14ac:dyDescent="0.3">
      <c r="A16" s="56" t="s">
        <v>143</v>
      </c>
      <c r="B16" s="60" t="s">
        <v>142</v>
      </c>
      <c r="C16" s="61">
        <v>232.20274120829578</v>
      </c>
      <c r="D16" s="54"/>
      <c r="E16" s="63">
        <v>322.2</v>
      </c>
      <c r="F16" s="59">
        <v>80</v>
      </c>
      <c r="G16" s="59">
        <v>80</v>
      </c>
      <c r="H16" s="59">
        <v>80</v>
      </c>
      <c r="I16" s="62"/>
    </row>
    <row r="17" spans="1:11" s="55" customFormat="1" ht="42.75" customHeight="1" x14ac:dyDescent="0.3">
      <c r="A17" s="64" t="s">
        <v>62</v>
      </c>
      <c r="B17" s="65" t="s">
        <v>63</v>
      </c>
      <c r="C17" s="66">
        <f>C18+C19+C20+C25</f>
        <v>6784.2787438801279</v>
      </c>
      <c r="D17" s="67"/>
      <c r="E17" s="68">
        <f>E18+E19+E20+E21+E22+E23+E24+E25</f>
        <v>10955.699999999999</v>
      </c>
      <c r="F17" s="69">
        <f>F18+F19+F20+F21+F22+F23+F24+F25</f>
        <v>10663.8</v>
      </c>
      <c r="G17" s="69">
        <f t="shared" ref="G17" si="1">G18+G19+G20+G21+G22+G23+G24+G25</f>
        <v>12866.5</v>
      </c>
      <c r="H17" s="69">
        <f t="shared" ref="H17" si="2">H18+H19+H20+H21+H22+H23+H24+H25</f>
        <v>12866.5</v>
      </c>
      <c r="I17" s="69">
        <f t="shared" ref="I17" si="3">I18+I19+I20+I21+I22+I23+I24+I25</f>
        <v>0</v>
      </c>
    </row>
    <row r="18" spans="1:11" ht="83.25" customHeight="1" x14ac:dyDescent="0.3">
      <c r="A18" s="39" t="s">
        <v>7</v>
      </c>
      <c r="B18" s="35" t="s">
        <v>78</v>
      </c>
      <c r="C18" s="29">
        <v>2802.7</v>
      </c>
      <c r="D18" s="35"/>
      <c r="E18" s="36">
        <v>5004.1000000000004</v>
      </c>
      <c r="F18" s="3">
        <v>4549.2</v>
      </c>
      <c r="G18" s="3">
        <v>5488.9</v>
      </c>
      <c r="H18" s="3">
        <v>5488.9</v>
      </c>
      <c r="I18" s="40"/>
    </row>
    <row r="19" spans="1:11" ht="98.25" customHeight="1" x14ac:dyDescent="0.3">
      <c r="A19" s="39" t="s">
        <v>8</v>
      </c>
      <c r="B19" s="35" t="s">
        <v>79</v>
      </c>
      <c r="C19" s="29">
        <v>51.384166160106467</v>
      </c>
      <c r="D19" s="35"/>
      <c r="E19" s="36" t="s">
        <v>89</v>
      </c>
      <c r="F19" s="3">
        <v>78.900000000000006</v>
      </c>
      <c r="G19" s="3">
        <v>95.2</v>
      </c>
      <c r="H19" s="3">
        <v>95.2</v>
      </c>
      <c r="I19" s="40"/>
    </row>
    <row r="20" spans="1:11" ht="78.75" customHeight="1" x14ac:dyDescent="0.3">
      <c r="A20" s="39" t="s">
        <v>9</v>
      </c>
      <c r="B20" s="35" t="s">
        <v>80</v>
      </c>
      <c r="C20" s="29">
        <v>3754.5162703388023</v>
      </c>
      <c r="D20" s="35"/>
      <c r="E20" s="36" t="s">
        <v>90</v>
      </c>
      <c r="F20" s="3">
        <v>5765.9</v>
      </c>
      <c r="G20" s="3">
        <v>6956.9</v>
      </c>
      <c r="H20" s="3">
        <v>6956.9</v>
      </c>
      <c r="I20" s="40"/>
    </row>
    <row r="21" spans="1:11" ht="78.75" customHeight="1" x14ac:dyDescent="0.3">
      <c r="A21" s="39" t="s">
        <v>64</v>
      </c>
      <c r="B21" s="35" t="s">
        <v>81</v>
      </c>
      <c r="C21" s="29"/>
      <c r="D21" s="35"/>
      <c r="E21" s="36" t="s">
        <v>91</v>
      </c>
      <c r="F21" s="3">
        <v>269.8</v>
      </c>
      <c r="G21" s="3">
        <v>325.5</v>
      </c>
      <c r="H21" s="3">
        <v>325.5</v>
      </c>
      <c r="I21" s="40"/>
    </row>
    <row r="22" spans="1:11" ht="135.75" hidden="1" customHeight="1" x14ac:dyDescent="0.3">
      <c r="A22" s="39" t="s">
        <v>76</v>
      </c>
      <c r="B22" s="35" t="s">
        <v>77</v>
      </c>
      <c r="C22" s="29"/>
      <c r="D22" s="35"/>
      <c r="E22" s="36" t="s">
        <v>92</v>
      </c>
      <c r="F22" s="3">
        <v>0</v>
      </c>
      <c r="G22" s="3">
        <v>0</v>
      </c>
      <c r="H22" s="3">
        <v>0</v>
      </c>
      <c r="I22" s="40"/>
    </row>
    <row r="23" spans="1:11" ht="154.5" hidden="1" customHeight="1" x14ac:dyDescent="0.3">
      <c r="A23" s="39" t="s">
        <v>83</v>
      </c>
      <c r="B23" s="35" t="s">
        <v>82</v>
      </c>
      <c r="C23" s="29"/>
      <c r="D23" s="35"/>
      <c r="E23" s="36" t="s">
        <v>92</v>
      </c>
      <c r="F23" s="3">
        <v>0</v>
      </c>
      <c r="G23" s="3">
        <v>0</v>
      </c>
      <c r="H23" s="3">
        <v>0</v>
      </c>
      <c r="I23" s="40"/>
    </row>
    <row r="24" spans="1:11" ht="135" hidden="1" customHeight="1" x14ac:dyDescent="0.3">
      <c r="A24" s="39" t="s">
        <v>85</v>
      </c>
      <c r="B24" s="35" t="s">
        <v>84</v>
      </c>
      <c r="C24" s="29"/>
      <c r="D24" s="35"/>
      <c r="E24" s="36" t="s">
        <v>92</v>
      </c>
      <c r="F24" s="3">
        <v>0</v>
      </c>
      <c r="G24" s="3">
        <v>0</v>
      </c>
      <c r="H24" s="3">
        <v>0</v>
      </c>
      <c r="I24" s="40"/>
    </row>
    <row r="25" spans="1:11" ht="138" hidden="1" customHeight="1" x14ac:dyDescent="0.3">
      <c r="A25" s="39" t="s">
        <v>87</v>
      </c>
      <c r="B25" s="35" t="s">
        <v>86</v>
      </c>
      <c r="C25" s="29">
        <v>175.67830738121978</v>
      </c>
      <c r="D25" s="35"/>
      <c r="E25" s="36" t="s">
        <v>92</v>
      </c>
      <c r="F25" s="3">
        <v>0</v>
      </c>
      <c r="G25" s="3">
        <v>0</v>
      </c>
      <c r="H25" s="3">
        <v>0</v>
      </c>
      <c r="I25" s="40"/>
    </row>
    <row r="26" spans="1:11" s="55" customFormat="1" ht="18.75" customHeight="1" x14ac:dyDescent="0.3">
      <c r="A26" s="71" t="s">
        <v>43</v>
      </c>
      <c r="B26" s="72" t="s">
        <v>32</v>
      </c>
      <c r="C26" s="66">
        <f>C28+C29+C30</f>
        <v>11696</v>
      </c>
      <c r="D26" s="73"/>
      <c r="E26" s="74">
        <f>E27+E28+E29+E30</f>
        <v>9661</v>
      </c>
      <c r="F26" s="69">
        <f>F28+F29+F30+F27</f>
        <v>6033</v>
      </c>
      <c r="G26" s="69">
        <f t="shared" ref="G26:H26" si="4">G28+G29+G30+G27</f>
        <v>6033</v>
      </c>
      <c r="H26" s="69">
        <f t="shared" si="4"/>
        <v>6033</v>
      </c>
      <c r="I26" s="75"/>
    </row>
    <row r="27" spans="1:11" ht="39" customHeight="1" x14ac:dyDescent="0.3">
      <c r="A27" s="39" t="s">
        <v>72</v>
      </c>
      <c r="B27" s="35" t="s">
        <v>73</v>
      </c>
      <c r="C27" s="25"/>
      <c r="D27" s="10"/>
      <c r="E27" s="36" t="s">
        <v>93</v>
      </c>
      <c r="F27" s="3">
        <v>1389</v>
      </c>
      <c r="G27" s="3">
        <v>2725</v>
      </c>
      <c r="H27" s="3">
        <v>2725</v>
      </c>
      <c r="I27" s="40"/>
    </row>
    <row r="28" spans="1:11" ht="55.5" customHeight="1" x14ac:dyDescent="0.3">
      <c r="A28" s="32" t="s">
        <v>54</v>
      </c>
      <c r="B28" s="33" t="s">
        <v>16</v>
      </c>
      <c r="C28" s="34">
        <v>9935</v>
      </c>
      <c r="D28" s="35"/>
      <c r="E28" s="36" t="s">
        <v>94</v>
      </c>
      <c r="F28" s="37">
        <v>1336</v>
      </c>
      <c r="G28" s="37">
        <v>0</v>
      </c>
      <c r="H28" s="37">
        <v>0</v>
      </c>
      <c r="I28" s="33"/>
      <c r="K28" s="5" t="s">
        <v>144</v>
      </c>
    </row>
    <row r="29" spans="1:11" ht="60.75" customHeight="1" x14ac:dyDescent="0.3">
      <c r="A29" s="32" t="s">
        <v>55</v>
      </c>
      <c r="B29" s="33" t="s">
        <v>17</v>
      </c>
      <c r="C29" s="34">
        <v>1642</v>
      </c>
      <c r="D29" s="35"/>
      <c r="E29" s="36" t="s">
        <v>95</v>
      </c>
      <c r="F29" s="37">
        <v>3255</v>
      </c>
      <c r="G29" s="37">
        <v>3255</v>
      </c>
      <c r="H29" s="37">
        <v>3255</v>
      </c>
      <c r="I29" s="33"/>
    </row>
    <row r="30" spans="1:11" ht="80.25" customHeight="1" x14ac:dyDescent="0.3">
      <c r="A30" s="39" t="s">
        <v>57</v>
      </c>
      <c r="B30" s="33" t="s">
        <v>56</v>
      </c>
      <c r="C30" s="29">
        <v>119</v>
      </c>
      <c r="D30" s="35"/>
      <c r="E30" s="36" t="s">
        <v>96</v>
      </c>
      <c r="F30" s="3">
        <v>53</v>
      </c>
      <c r="G30" s="3">
        <v>53</v>
      </c>
      <c r="H30" s="3">
        <v>53</v>
      </c>
      <c r="I30" s="35"/>
    </row>
    <row r="31" spans="1:11" s="55" customFormat="1" ht="21.75" customHeight="1" x14ac:dyDescent="0.3">
      <c r="A31" s="71" t="s">
        <v>34</v>
      </c>
      <c r="B31" s="72" t="s">
        <v>33</v>
      </c>
      <c r="C31" s="66">
        <f>C32</f>
        <v>2272</v>
      </c>
      <c r="D31" s="73"/>
      <c r="E31" s="74" t="str">
        <f>E32</f>
        <v>1942,0</v>
      </c>
      <c r="F31" s="69">
        <f>F32</f>
        <v>2504</v>
      </c>
      <c r="G31" s="69">
        <f t="shared" ref="G31:H31" si="5">G32</f>
        <v>2504</v>
      </c>
      <c r="H31" s="69">
        <f t="shared" si="5"/>
        <v>2504</v>
      </c>
      <c r="I31" s="54"/>
    </row>
    <row r="32" spans="1:11" ht="102.75" customHeight="1" x14ac:dyDescent="0.3">
      <c r="A32" s="32" t="s">
        <v>58</v>
      </c>
      <c r="B32" s="33" t="s">
        <v>18</v>
      </c>
      <c r="C32" s="34">
        <v>2272</v>
      </c>
      <c r="D32" s="35"/>
      <c r="E32" s="36" t="s">
        <v>97</v>
      </c>
      <c r="F32" s="37">
        <v>2504</v>
      </c>
      <c r="G32" s="37">
        <v>2504</v>
      </c>
      <c r="H32" s="37">
        <v>2504</v>
      </c>
      <c r="I32" s="33"/>
    </row>
    <row r="33" spans="1:10" s="55" customFormat="1" ht="58.5" customHeight="1" x14ac:dyDescent="0.3">
      <c r="A33" s="76" t="s">
        <v>35</v>
      </c>
      <c r="B33" s="72" t="s">
        <v>36</v>
      </c>
      <c r="C33" s="66">
        <f>C34+C35+C36+C37</f>
        <v>15118.9</v>
      </c>
      <c r="D33" s="73"/>
      <c r="E33" s="74">
        <f>E34+E35+E36+E37</f>
        <v>35667</v>
      </c>
      <c r="F33" s="69">
        <f>F34+F35+F36+F37</f>
        <v>26101.1</v>
      </c>
      <c r="G33" s="69">
        <f t="shared" ref="G33:H33" si="6">G34+G35+G36+G37</f>
        <v>26101.1</v>
      </c>
      <c r="H33" s="69">
        <f t="shared" si="6"/>
        <v>26101.1</v>
      </c>
      <c r="I33" s="54"/>
      <c r="J33" s="77">
        <f>J34+J35+J36+J37</f>
        <v>3897.8</v>
      </c>
    </row>
    <row r="34" spans="1:10" ht="101.25" customHeight="1" x14ac:dyDescent="0.3">
      <c r="A34" s="32" t="s">
        <v>50</v>
      </c>
      <c r="B34" s="33" t="s">
        <v>68</v>
      </c>
      <c r="C34" s="34">
        <f>12508.7+1120</f>
        <v>13628.7</v>
      </c>
      <c r="D34" s="35"/>
      <c r="E34" s="36" t="s">
        <v>101</v>
      </c>
      <c r="F34" s="37">
        <v>21600.5</v>
      </c>
      <c r="G34" s="37">
        <v>21600.5</v>
      </c>
      <c r="H34" s="37">
        <v>21600.5</v>
      </c>
      <c r="I34" s="38"/>
      <c r="J34" s="41">
        <v>2322.6</v>
      </c>
    </row>
    <row r="35" spans="1:10" ht="99.75" customHeight="1" x14ac:dyDescent="0.3">
      <c r="A35" s="32" t="s">
        <v>51</v>
      </c>
      <c r="B35" s="33" t="s">
        <v>20</v>
      </c>
      <c r="C35" s="34">
        <v>569.29999999999995</v>
      </c>
      <c r="D35" s="35"/>
      <c r="E35" s="36" t="s">
        <v>100</v>
      </c>
      <c r="F35" s="37">
        <v>3500</v>
      </c>
      <c r="G35" s="37">
        <v>3500</v>
      </c>
      <c r="H35" s="37">
        <v>3500</v>
      </c>
      <c r="I35" s="33"/>
      <c r="J35" s="41">
        <v>875.4</v>
      </c>
    </row>
    <row r="36" spans="1:10" ht="98.25" customHeight="1" x14ac:dyDescent="0.3">
      <c r="A36" s="32" t="s">
        <v>52</v>
      </c>
      <c r="B36" s="33" t="s">
        <v>19</v>
      </c>
      <c r="C36" s="34">
        <v>255.9</v>
      </c>
      <c r="D36" s="35"/>
      <c r="E36" s="36" t="s">
        <v>99</v>
      </c>
      <c r="F36" s="37">
        <v>275</v>
      </c>
      <c r="G36" s="37">
        <v>275</v>
      </c>
      <c r="H36" s="37">
        <v>275</v>
      </c>
      <c r="I36" s="33"/>
      <c r="J36" s="41">
        <v>166.8</v>
      </c>
    </row>
    <row r="37" spans="1:10" ht="99.75" customHeight="1" x14ac:dyDescent="0.3">
      <c r="A37" s="32" t="s">
        <v>53</v>
      </c>
      <c r="B37" s="33" t="s">
        <v>21</v>
      </c>
      <c r="C37" s="34">
        <v>665</v>
      </c>
      <c r="D37" s="35"/>
      <c r="E37" s="36" t="s">
        <v>98</v>
      </c>
      <c r="F37" s="37">
        <v>725.6</v>
      </c>
      <c r="G37" s="37">
        <v>725.6</v>
      </c>
      <c r="H37" s="37">
        <v>725.6</v>
      </c>
      <c r="I37" s="33"/>
      <c r="J37" s="41">
        <v>533</v>
      </c>
    </row>
    <row r="38" spans="1:10" s="55" customFormat="1" ht="27" customHeight="1" x14ac:dyDescent="0.3">
      <c r="A38" s="76" t="s">
        <v>38</v>
      </c>
      <c r="B38" s="72" t="s">
        <v>37</v>
      </c>
      <c r="C38" s="66" t="e">
        <f>C39+#REF!+C40+C41</f>
        <v>#REF!</v>
      </c>
      <c r="D38" s="73"/>
      <c r="E38" s="74">
        <f>E39+E40+E41</f>
        <v>587</v>
      </c>
      <c r="F38" s="69">
        <f>F39+F40+F41</f>
        <v>153.48000000000002</v>
      </c>
      <c r="G38" s="69">
        <f t="shared" ref="G38:H38" si="7">G39+G40+G41</f>
        <v>159.535</v>
      </c>
      <c r="H38" s="69">
        <f t="shared" si="7"/>
        <v>166.04000000000002</v>
      </c>
      <c r="I38" s="54"/>
    </row>
    <row r="39" spans="1:10" ht="79.5" customHeight="1" x14ac:dyDescent="0.3">
      <c r="A39" s="32" t="s">
        <v>59</v>
      </c>
      <c r="B39" s="33" t="s">
        <v>22</v>
      </c>
      <c r="C39" s="34">
        <v>64.8</v>
      </c>
      <c r="D39" s="35"/>
      <c r="E39" s="36">
        <v>229.5</v>
      </c>
      <c r="F39" s="37">
        <v>85.3</v>
      </c>
      <c r="G39" s="37">
        <v>88.7</v>
      </c>
      <c r="H39" s="37">
        <v>92.3</v>
      </c>
      <c r="I39" s="33"/>
    </row>
    <row r="40" spans="1:10" ht="60.75" hidden="1" customHeight="1" x14ac:dyDescent="0.3">
      <c r="A40" s="32" t="s">
        <v>60</v>
      </c>
      <c r="B40" s="33" t="s">
        <v>23</v>
      </c>
      <c r="C40" s="34">
        <v>97.2</v>
      </c>
      <c r="D40" s="35"/>
      <c r="E40" s="36">
        <v>5.2</v>
      </c>
      <c r="F40" s="37">
        <v>0.03</v>
      </c>
      <c r="G40" s="37">
        <v>3.5000000000000003E-2</v>
      </c>
      <c r="H40" s="37">
        <v>0.04</v>
      </c>
      <c r="I40" s="33"/>
    </row>
    <row r="41" spans="1:10" ht="63.75" customHeight="1" x14ac:dyDescent="0.3">
      <c r="A41" s="32" t="s">
        <v>61</v>
      </c>
      <c r="B41" s="33" t="s">
        <v>24</v>
      </c>
      <c r="C41" s="34">
        <v>324</v>
      </c>
      <c r="D41" s="35"/>
      <c r="E41" s="36">
        <v>352.3</v>
      </c>
      <c r="F41" s="37">
        <v>68.150000000000006</v>
      </c>
      <c r="G41" s="37">
        <v>70.8</v>
      </c>
      <c r="H41" s="37">
        <v>73.7</v>
      </c>
      <c r="I41" s="33"/>
    </row>
    <row r="42" spans="1:10" s="55" customFormat="1" ht="39.75" hidden="1" customHeight="1" x14ac:dyDescent="0.3">
      <c r="A42" s="76" t="s">
        <v>47</v>
      </c>
      <c r="B42" s="72" t="s">
        <v>46</v>
      </c>
      <c r="C42" s="66">
        <f>C43+C44</f>
        <v>20</v>
      </c>
      <c r="D42" s="73"/>
      <c r="E42" s="74">
        <f>E43+E44</f>
        <v>0</v>
      </c>
      <c r="F42" s="69">
        <f>F43+F44</f>
        <v>0</v>
      </c>
      <c r="G42" s="69">
        <f t="shared" ref="G42:H42" si="8">G43+G44</f>
        <v>0</v>
      </c>
      <c r="H42" s="69">
        <f t="shared" si="8"/>
        <v>0</v>
      </c>
      <c r="I42" s="54"/>
    </row>
    <row r="43" spans="1:10" ht="44.25" hidden="1" customHeight="1" x14ac:dyDescent="0.3">
      <c r="A43" s="32" t="s">
        <v>48</v>
      </c>
      <c r="B43" s="33" t="s">
        <v>66</v>
      </c>
      <c r="C43" s="34">
        <v>20</v>
      </c>
      <c r="D43" s="35"/>
      <c r="E43" s="36" t="s">
        <v>92</v>
      </c>
      <c r="F43" s="37">
        <v>0</v>
      </c>
      <c r="G43" s="37">
        <v>0</v>
      </c>
      <c r="H43" s="37">
        <v>0</v>
      </c>
      <c r="I43" s="35"/>
    </row>
    <row r="44" spans="1:10" ht="43.5" hidden="1" customHeight="1" x14ac:dyDescent="0.3">
      <c r="A44" s="32" t="s">
        <v>49</v>
      </c>
      <c r="B44" s="33" t="s">
        <v>67</v>
      </c>
      <c r="C44" s="34">
        <v>0</v>
      </c>
      <c r="D44" s="35"/>
      <c r="E44" s="36" t="s">
        <v>92</v>
      </c>
      <c r="F44" s="37">
        <v>0</v>
      </c>
      <c r="G44" s="37">
        <v>0</v>
      </c>
      <c r="H44" s="37">
        <v>0</v>
      </c>
      <c r="I44" s="35"/>
    </row>
    <row r="45" spans="1:10" s="55" customFormat="1" ht="38.25" customHeight="1" x14ac:dyDescent="0.3">
      <c r="A45" s="76" t="s">
        <v>39</v>
      </c>
      <c r="B45" s="72" t="s">
        <v>40</v>
      </c>
      <c r="C45" s="66">
        <f>C46+C47</f>
        <v>251.1</v>
      </c>
      <c r="D45" s="73"/>
      <c r="E45" s="74">
        <f>E46+E47</f>
        <v>100</v>
      </c>
      <c r="F45" s="69">
        <f>F46+F47</f>
        <v>100</v>
      </c>
      <c r="G45" s="69">
        <f t="shared" ref="G45:H45" si="9">G46+G47</f>
        <v>100</v>
      </c>
      <c r="H45" s="69">
        <f t="shared" si="9"/>
        <v>100</v>
      </c>
      <c r="I45" s="54"/>
    </row>
    <row r="46" spans="1:10" ht="79.5" customHeight="1" x14ac:dyDescent="0.3">
      <c r="A46" s="32" t="s">
        <v>74</v>
      </c>
      <c r="B46" s="33" t="s">
        <v>75</v>
      </c>
      <c r="C46" s="34">
        <v>251.1</v>
      </c>
      <c r="D46" s="35"/>
      <c r="E46" s="36" t="s">
        <v>102</v>
      </c>
      <c r="F46" s="37">
        <v>50</v>
      </c>
      <c r="G46" s="37">
        <v>50</v>
      </c>
      <c r="H46" s="37">
        <v>50</v>
      </c>
      <c r="I46" s="33"/>
    </row>
    <row r="47" spans="1:10" ht="56.25" x14ac:dyDescent="0.3">
      <c r="A47" s="32" t="s">
        <v>26</v>
      </c>
      <c r="B47" s="33" t="s">
        <v>25</v>
      </c>
      <c r="C47" s="34">
        <v>0</v>
      </c>
      <c r="D47" s="35"/>
      <c r="E47" s="36" t="s">
        <v>102</v>
      </c>
      <c r="F47" s="37">
        <v>50</v>
      </c>
      <c r="G47" s="37">
        <v>50</v>
      </c>
      <c r="H47" s="37">
        <v>50</v>
      </c>
      <c r="I47" s="33"/>
    </row>
    <row r="48" spans="1:10" s="55" customFormat="1" x14ac:dyDescent="0.3">
      <c r="A48" s="71" t="s">
        <v>41</v>
      </c>
      <c r="B48" s="72" t="s">
        <v>42</v>
      </c>
      <c r="C48" s="66">
        <f>SUM(C49:C59)</f>
        <v>1271</v>
      </c>
      <c r="D48" s="73"/>
      <c r="E48" s="74" t="e">
        <f>E49+E50+E51+E52+E53+E54+E55+E56+E57+E58+E59+#REF!+#REF!</f>
        <v>#REF!</v>
      </c>
      <c r="F48" s="69">
        <f>SUM(F49:F59)</f>
        <v>1612</v>
      </c>
      <c r="G48" s="69">
        <f>SUM(G49:G59)</f>
        <v>1612</v>
      </c>
      <c r="H48" s="69">
        <f>SUM(H49:H59)</f>
        <v>1612</v>
      </c>
      <c r="I48" s="54"/>
    </row>
    <row r="49" spans="1:9" s="55" customFormat="1" ht="105" customHeight="1" x14ac:dyDescent="0.3">
      <c r="A49" s="49" t="s">
        <v>115</v>
      </c>
      <c r="B49" s="50" t="s">
        <v>114</v>
      </c>
      <c r="C49" s="51">
        <v>0.2</v>
      </c>
      <c r="D49" s="50"/>
      <c r="E49" s="52" t="s">
        <v>103</v>
      </c>
      <c r="F49" s="53">
        <v>45</v>
      </c>
      <c r="G49" s="53">
        <v>45</v>
      </c>
      <c r="H49" s="53">
        <v>45</v>
      </c>
      <c r="I49" s="54"/>
    </row>
    <row r="50" spans="1:9" s="55" customFormat="1" ht="64.5" customHeight="1" x14ac:dyDescent="0.3">
      <c r="A50" s="49" t="s">
        <v>117</v>
      </c>
      <c r="B50" s="50" t="s">
        <v>116</v>
      </c>
      <c r="C50" s="51">
        <v>1</v>
      </c>
      <c r="D50" s="50"/>
      <c r="E50" s="52" t="s">
        <v>104</v>
      </c>
      <c r="F50" s="53">
        <v>10</v>
      </c>
      <c r="G50" s="53">
        <v>10</v>
      </c>
      <c r="H50" s="53">
        <v>10</v>
      </c>
      <c r="I50" s="54"/>
    </row>
    <row r="51" spans="1:9" s="55" customFormat="1" ht="81" customHeight="1" x14ac:dyDescent="0.3">
      <c r="A51" s="49" t="s">
        <v>119</v>
      </c>
      <c r="B51" s="50" t="s">
        <v>118</v>
      </c>
      <c r="C51" s="51">
        <v>190.5</v>
      </c>
      <c r="D51" s="50"/>
      <c r="E51" s="52" t="s">
        <v>105</v>
      </c>
      <c r="F51" s="53">
        <v>10</v>
      </c>
      <c r="G51" s="53">
        <v>10</v>
      </c>
      <c r="H51" s="53">
        <v>10</v>
      </c>
      <c r="I51" s="54"/>
    </row>
    <row r="52" spans="1:9" s="55" customFormat="1" ht="63.75" customHeight="1" x14ac:dyDescent="0.3">
      <c r="A52" s="49" t="s">
        <v>121</v>
      </c>
      <c r="B52" s="50" t="s">
        <v>120</v>
      </c>
      <c r="C52" s="51">
        <v>0.5</v>
      </c>
      <c r="D52" s="50"/>
      <c r="E52" s="52" t="s">
        <v>106</v>
      </c>
      <c r="F52" s="53">
        <v>2</v>
      </c>
      <c r="G52" s="53">
        <v>2</v>
      </c>
      <c r="H52" s="53">
        <v>2</v>
      </c>
      <c r="I52" s="54"/>
    </row>
    <row r="53" spans="1:9" s="55" customFormat="1" ht="81" customHeight="1" x14ac:dyDescent="0.3">
      <c r="A53" s="56" t="s">
        <v>123</v>
      </c>
      <c r="B53" s="57" t="s">
        <v>122</v>
      </c>
      <c r="C53" s="58">
        <f>319+100-14.9</f>
        <v>404.1</v>
      </c>
      <c r="D53" s="50"/>
      <c r="E53" s="52">
        <v>312.5</v>
      </c>
      <c r="F53" s="59">
        <v>15</v>
      </c>
      <c r="G53" s="59">
        <v>15</v>
      </c>
      <c r="H53" s="59">
        <v>15</v>
      </c>
      <c r="I53" s="60"/>
    </row>
    <row r="54" spans="1:9" s="55" customFormat="1" ht="81" customHeight="1" x14ac:dyDescent="0.3">
      <c r="A54" s="49" t="s">
        <v>125</v>
      </c>
      <c r="B54" s="57" t="s">
        <v>124</v>
      </c>
      <c r="C54" s="51">
        <v>240</v>
      </c>
      <c r="D54" s="50"/>
      <c r="E54" s="52">
        <v>45</v>
      </c>
      <c r="F54" s="53">
        <v>30</v>
      </c>
      <c r="G54" s="53">
        <v>30</v>
      </c>
      <c r="H54" s="53">
        <v>30</v>
      </c>
      <c r="I54" s="54"/>
    </row>
    <row r="55" spans="1:9" s="55" customFormat="1" ht="61.5" customHeight="1" x14ac:dyDescent="0.3">
      <c r="A55" s="56" t="s">
        <v>127</v>
      </c>
      <c r="B55" s="57" t="s">
        <v>126</v>
      </c>
      <c r="C55" s="51">
        <v>11</v>
      </c>
      <c r="D55" s="50"/>
      <c r="E55" s="52" t="s">
        <v>107</v>
      </c>
      <c r="F55" s="53">
        <v>25</v>
      </c>
      <c r="G55" s="53">
        <v>25</v>
      </c>
      <c r="H55" s="53">
        <v>25</v>
      </c>
      <c r="I55" s="54"/>
    </row>
    <row r="56" spans="1:9" s="55" customFormat="1" ht="81.75" customHeight="1" x14ac:dyDescent="0.3">
      <c r="A56" s="56" t="s">
        <v>129</v>
      </c>
      <c r="B56" s="57" t="s">
        <v>128</v>
      </c>
      <c r="C56" s="61">
        <v>285</v>
      </c>
      <c r="D56" s="50"/>
      <c r="E56" s="52" t="s">
        <v>108</v>
      </c>
      <c r="F56" s="59">
        <v>30</v>
      </c>
      <c r="G56" s="59">
        <v>30</v>
      </c>
      <c r="H56" s="59">
        <v>30</v>
      </c>
      <c r="I56" s="62"/>
    </row>
    <row r="57" spans="1:9" s="55" customFormat="1" ht="117.75" customHeight="1" x14ac:dyDescent="0.3">
      <c r="A57" s="49" t="s">
        <v>131</v>
      </c>
      <c r="B57" s="57" t="s">
        <v>130</v>
      </c>
      <c r="C57" s="51">
        <v>57.7</v>
      </c>
      <c r="D57" s="50"/>
      <c r="E57" s="52" t="s">
        <v>109</v>
      </c>
      <c r="F57" s="53">
        <v>175</v>
      </c>
      <c r="G57" s="53">
        <v>175</v>
      </c>
      <c r="H57" s="53">
        <v>175</v>
      </c>
      <c r="I57" s="54"/>
    </row>
    <row r="58" spans="1:9" s="55" customFormat="1" ht="29.25" customHeight="1" x14ac:dyDescent="0.3">
      <c r="A58" s="49" t="s">
        <v>133</v>
      </c>
      <c r="B58" s="57" t="s">
        <v>132</v>
      </c>
      <c r="C58" s="51">
        <v>78</v>
      </c>
      <c r="D58" s="50"/>
      <c r="E58" s="52" t="s">
        <v>110</v>
      </c>
      <c r="F58" s="53">
        <v>1040</v>
      </c>
      <c r="G58" s="53">
        <v>1040</v>
      </c>
      <c r="H58" s="53">
        <v>1040</v>
      </c>
      <c r="I58" s="54"/>
    </row>
    <row r="59" spans="1:9" s="55" customFormat="1" ht="34.5" customHeight="1" x14ac:dyDescent="0.3">
      <c r="A59" s="49" t="s">
        <v>135</v>
      </c>
      <c r="B59" s="57" t="s">
        <v>134</v>
      </c>
      <c r="C59" s="51">
        <v>3</v>
      </c>
      <c r="D59" s="50"/>
      <c r="E59" s="52" t="s">
        <v>111</v>
      </c>
      <c r="F59" s="53">
        <v>230</v>
      </c>
      <c r="G59" s="53">
        <v>230</v>
      </c>
      <c r="H59" s="53">
        <v>230</v>
      </c>
      <c r="I59" s="54"/>
    </row>
    <row r="60" spans="1:9" ht="18.75" customHeight="1" x14ac:dyDescent="0.3">
      <c r="A60" s="42"/>
      <c r="B60" s="43"/>
      <c r="C60" s="44"/>
      <c r="D60" s="43"/>
      <c r="E60" s="45"/>
      <c r="F60" s="43"/>
      <c r="G60" s="43"/>
      <c r="H60" s="43"/>
      <c r="I60" s="43"/>
    </row>
    <row r="61" spans="1:9" x14ac:dyDescent="0.3">
      <c r="C61" s="46"/>
      <c r="E61" s="41"/>
      <c r="F61" s="47"/>
      <c r="G61" s="47"/>
      <c r="H61" s="47"/>
      <c r="I61" s="47">
        <f>I60-I48</f>
        <v>0</v>
      </c>
    </row>
  </sheetData>
  <mergeCells count="7">
    <mergeCell ref="A5:H5"/>
    <mergeCell ref="A7:A8"/>
    <mergeCell ref="B7:B8"/>
    <mergeCell ref="F7:F8"/>
    <mergeCell ref="G7:H7"/>
    <mergeCell ref="C7:C8"/>
    <mergeCell ref="E7:E8"/>
  </mergeCells>
  <pageMargins left="1.1811023622047245" right="0.39370078740157483" top="0.43307086614173229" bottom="0.43307086614173229" header="0" footer="0"/>
  <pageSetup paperSize="9" scale="38" fitToHeight="0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Company>BFT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Финансовое управление</cp:lastModifiedBy>
  <cp:lastPrinted>2020-11-11T23:39:39Z</cp:lastPrinted>
  <dcterms:created xsi:type="dcterms:W3CDTF">2006-02-07T12:07:20Z</dcterms:created>
  <dcterms:modified xsi:type="dcterms:W3CDTF">2020-11-11T23:40:24Z</dcterms:modified>
</cp:coreProperties>
</file>